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2" windowWidth="21072" windowHeight="97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M16" i="1"/>
  <c r="L16"/>
  <c r="K16"/>
  <c r="F22"/>
  <c r="E22"/>
  <c r="D22"/>
  <c r="C22"/>
  <c r="B22"/>
  <c r="G21"/>
  <c r="G20"/>
  <c r="G22" s="1"/>
  <c r="M28"/>
  <c r="L28"/>
  <c r="K28"/>
  <c r="F30"/>
  <c r="D30"/>
  <c r="C30"/>
  <c r="G29"/>
  <c r="G28"/>
  <c r="M24"/>
  <c r="L24"/>
  <c r="K24"/>
  <c r="F26"/>
  <c r="E26"/>
  <c r="D26"/>
  <c r="C26"/>
  <c r="B26"/>
  <c r="G25"/>
  <c r="G24"/>
  <c r="G17"/>
  <c r="G16"/>
  <c r="F18"/>
  <c r="D18"/>
  <c r="C18"/>
  <c r="B18"/>
  <c r="M8"/>
  <c r="L8"/>
  <c r="K8"/>
  <c r="F10"/>
  <c r="E10"/>
  <c r="D10"/>
  <c r="C10"/>
  <c r="B10"/>
  <c r="G9"/>
  <c r="G8"/>
  <c r="G18" l="1"/>
  <c r="H18" s="1"/>
  <c r="G10"/>
  <c r="H10" s="1"/>
  <c r="G30"/>
  <c r="H30" s="1"/>
  <c r="G26"/>
  <c r="H26" s="1"/>
  <c r="L30"/>
  <c r="L32" s="1"/>
  <c r="M30"/>
  <c r="M32" s="1"/>
  <c r="K30"/>
  <c r="K32" s="1"/>
</calcChain>
</file>

<file path=xl/sharedStrings.xml><?xml version="1.0" encoding="utf-8"?>
<sst xmlns="http://schemas.openxmlformats.org/spreadsheetml/2006/main" count="47" uniqueCount="23">
  <si>
    <t>TIPOLOGIA ENTRATA</t>
  </si>
  <si>
    <t>TARI</t>
  </si>
  <si>
    <t>FOGNA E DEPURAZ.</t>
  </si>
  <si>
    <t>SANZIONI C.D.S.</t>
  </si>
  <si>
    <t>SERVIZIO IDRICO</t>
  </si>
  <si>
    <t>totali</t>
  </si>
  <si>
    <t>previsione</t>
  </si>
  <si>
    <t>100%FCDE</t>
  </si>
  <si>
    <t>% media</t>
  </si>
  <si>
    <t>TOTALE FONDO 100%</t>
  </si>
  <si>
    <t>%  ACCANTONAMENTO</t>
  </si>
  <si>
    <t>STANZIAMENTO MINIMO</t>
  </si>
  <si>
    <t>FITI ATTIVI</t>
  </si>
  <si>
    <t>RECUPERO EVASIONE</t>
  </si>
  <si>
    <t xml:space="preserve">% FONDO </t>
  </si>
  <si>
    <t>(100%-%MEDIA)</t>
  </si>
  <si>
    <t>ACC/COMP</t>
  </si>
  <si>
    <t>INC/R+C</t>
  </si>
  <si>
    <t>INC/COMP</t>
  </si>
  <si>
    <t>TARI-TARES-TARSU</t>
  </si>
  <si>
    <t>Allegato C</t>
  </si>
  <si>
    <t>FONDO CREDITI DUBBIA ESIGIBILITA' BILANCIO 2016 All. c</t>
  </si>
  <si>
    <t>FONDO CREDITI DUBBIA ESIGIBILITA' PREVISIONE 2016-2018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</si>
</sst>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43" fontId="2" fillId="0" borderId="0" xfId="0" applyNumberFormat="1" applyFont="1" applyBorder="1"/>
    <xf numFmtId="43" fontId="2" fillId="0" borderId="0" xfId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3" fontId="3" fillId="0" borderId="1" xfId="0" applyNumberFormat="1" applyFont="1" applyBorder="1" applyAlignment="1"/>
    <xf numFmtId="43" fontId="4" fillId="0" borderId="1" xfId="1" applyFont="1" applyBorder="1"/>
    <xf numFmtId="43" fontId="4" fillId="0" borderId="1" xfId="0" applyNumberFormat="1" applyFont="1" applyBorder="1"/>
    <xf numFmtId="0" fontId="3" fillId="0" borderId="1" xfId="0" applyFont="1" applyBorder="1" applyAlignment="1"/>
    <xf numFmtId="0" fontId="4" fillId="0" borderId="1" xfId="0" applyFont="1" applyBorder="1"/>
    <xf numFmtId="43" fontId="4" fillId="0" borderId="1" xfId="1" applyFont="1" applyBorder="1" applyAlignment="1">
      <alignment horizontal="center"/>
    </xf>
    <xf numFmtId="0" fontId="4" fillId="0" borderId="1" xfId="0" applyNumberFormat="1" applyFont="1" applyBorder="1" applyAlignment="1"/>
    <xf numFmtId="0" fontId="4" fillId="0" borderId="1" xfId="1" applyNumberFormat="1" applyFont="1" applyBorder="1" applyAlignment="1"/>
    <xf numFmtId="43" fontId="4" fillId="0" borderId="1" xfId="0" applyNumberFormat="1" applyFont="1" applyBorder="1" applyAlignment="1">
      <alignment horizontal="center"/>
    </xf>
    <xf numFmtId="43" fontId="5" fillId="0" borderId="1" xfId="1" applyFont="1" applyBorder="1" applyAlignment="1">
      <alignment horizontal="right"/>
    </xf>
    <xf numFmtId="43" fontId="4" fillId="0" borderId="1" xfId="1" applyFont="1" applyBorder="1" applyAlignment="1"/>
    <xf numFmtId="0" fontId="4" fillId="0" borderId="0" xfId="0" applyFont="1"/>
    <xf numFmtId="43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43" fontId="4" fillId="0" borderId="0" xfId="1" applyFont="1" applyBorder="1"/>
    <xf numFmtId="43" fontId="3" fillId="0" borderId="1" xfId="0" applyNumberFormat="1" applyFont="1" applyBorder="1"/>
    <xf numFmtId="43" fontId="5" fillId="0" borderId="0" xfId="1" applyFont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topLeftCell="A4" workbookViewId="0">
      <selection activeCell="O15" sqref="O15"/>
    </sheetView>
  </sheetViews>
  <sheetFormatPr defaultRowHeight="14.4"/>
  <cols>
    <col min="1" max="1" width="13.77734375" customWidth="1"/>
    <col min="2" max="2" width="9.5546875" customWidth="1"/>
    <col min="3" max="3" width="8.88671875" customWidth="1"/>
    <col min="4" max="4" width="9.21875" customWidth="1"/>
    <col min="5" max="6" width="8.5546875" customWidth="1"/>
    <col min="7" max="7" width="9.109375" customWidth="1"/>
    <col min="8" max="8" width="9.88671875" customWidth="1"/>
    <col min="9" max="9" width="15.6640625" customWidth="1"/>
    <col min="10" max="10" width="7.6640625" customWidth="1"/>
    <col min="11" max="11" width="8.6640625" customWidth="1"/>
    <col min="12" max="12" width="9.109375" customWidth="1"/>
    <col min="13" max="13" width="10" customWidth="1"/>
    <col min="14" max="14" width="13.33203125" customWidth="1"/>
  </cols>
  <sheetData>
    <row r="1" spans="1:15">
      <c r="A1" t="s">
        <v>20</v>
      </c>
    </row>
    <row r="2" spans="1:15">
      <c r="A2" s="3" t="s">
        <v>21</v>
      </c>
      <c r="B2" s="3"/>
      <c r="C2" s="3"/>
      <c r="D2" s="1"/>
      <c r="E2" s="1"/>
      <c r="F2" s="1"/>
      <c r="G2" s="1"/>
      <c r="H2" s="1"/>
      <c r="I2" s="3" t="s">
        <v>22</v>
      </c>
      <c r="J2" s="3"/>
      <c r="K2" s="3"/>
      <c r="L2" s="3"/>
      <c r="M2" s="1"/>
      <c r="N2" s="2"/>
      <c r="O2" s="2"/>
    </row>
    <row r="3" spans="1:15">
      <c r="A3" s="1"/>
      <c r="B3" s="1"/>
      <c r="C3" s="1"/>
      <c r="D3" s="1"/>
      <c r="E3" s="1"/>
      <c r="F3" s="1"/>
      <c r="G3" s="1"/>
      <c r="H3" s="4" t="s">
        <v>14</v>
      </c>
      <c r="I3" s="1"/>
      <c r="J3" s="1"/>
      <c r="K3" s="1"/>
      <c r="L3" s="1"/>
      <c r="M3" s="1"/>
      <c r="N3" s="2"/>
      <c r="O3" s="2"/>
    </row>
    <row r="4" spans="1:15">
      <c r="A4" s="8" t="s">
        <v>0</v>
      </c>
      <c r="B4" s="9">
        <v>2011</v>
      </c>
      <c r="C4" s="9">
        <v>2012</v>
      </c>
      <c r="D4" s="9">
        <v>2013</v>
      </c>
      <c r="E4" s="9">
        <v>2014</v>
      </c>
      <c r="F4" s="9">
        <v>2015</v>
      </c>
      <c r="G4" s="9" t="s">
        <v>5</v>
      </c>
      <c r="H4" s="9" t="s">
        <v>15</v>
      </c>
      <c r="I4" s="9" t="s">
        <v>8</v>
      </c>
      <c r="J4" s="9"/>
      <c r="K4" s="10">
        <v>2016</v>
      </c>
      <c r="L4" s="9">
        <v>2017</v>
      </c>
      <c r="M4" s="9">
        <v>2018</v>
      </c>
      <c r="N4" s="2"/>
      <c r="O4" s="2"/>
    </row>
    <row r="5" spans="1:15">
      <c r="A5" s="8"/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/>
      <c r="I5" s="9"/>
      <c r="J5" s="9"/>
      <c r="K5" s="10"/>
      <c r="L5" s="9"/>
      <c r="M5" s="9"/>
      <c r="N5" s="2"/>
      <c r="O5" s="2"/>
    </row>
    <row r="6" spans="1:15">
      <c r="A6" s="8"/>
      <c r="B6" s="9" t="s">
        <v>17</v>
      </c>
      <c r="C6" s="9" t="s">
        <v>17</v>
      </c>
      <c r="D6" s="9" t="s">
        <v>17</v>
      </c>
      <c r="E6" s="9" t="s">
        <v>17</v>
      </c>
      <c r="F6" s="9" t="s">
        <v>18</v>
      </c>
      <c r="G6" s="9" t="s">
        <v>18</v>
      </c>
      <c r="H6" s="9"/>
      <c r="I6" s="9"/>
      <c r="J6" s="9"/>
      <c r="K6" s="10"/>
      <c r="L6" s="9"/>
      <c r="M6" s="9"/>
      <c r="N6" s="2"/>
      <c r="O6" s="2"/>
    </row>
    <row r="7" spans="1:15">
      <c r="A7" s="8"/>
      <c r="B7" s="11"/>
      <c r="C7" s="11"/>
      <c r="D7" s="11"/>
      <c r="E7" s="11"/>
      <c r="F7" s="11"/>
      <c r="G7" s="12"/>
      <c r="H7" s="12"/>
      <c r="I7" s="13" t="s">
        <v>1</v>
      </c>
      <c r="J7" s="14" t="s">
        <v>6</v>
      </c>
      <c r="K7" s="11">
        <v>179000</v>
      </c>
      <c r="L7" s="11">
        <v>179000</v>
      </c>
      <c r="M7" s="11">
        <v>179000</v>
      </c>
      <c r="N7" s="2"/>
      <c r="O7" s="2"/>
    </row>
    <row r="8" spans="1:15">
      <c r="A8" s="8" t="s">
        <v>19</v>
      </c>
      <c r="B8" s="11">
        <v>140620.53</v>
      </c>
      <c r="C8" s="11">
        <v>115365.38</v>
      </c>
      <c r="D8" s="11">
        <v>168477.25</v>
      </c>
      <c r="E8" s="11">
        <v>157303.9</v>
      </c>
      <c r="F8" s="26">
        <v>157497.39000000001</v>
      </c>
      <c r="G8" s="11">
        <f>SUM(B8:F8)</f>
        <v>739264.45000000007</v>
      </c>
      <c r="H8" s="12"/>
      <c r="I8" s="15">
        <v>6.1</v>
      </c>
      <c r="J8" s="14" t="s">
        <v>7</v>
      </c>
      <c r="K8" s="11">
        <f>K7*I8/100</f>
        <v>10919</v>
      </c>
      <c r="L8" s="11">
        <f>L7*I8/100</f>
        <v>10919</v>
      </c>
      <c r="M8" s="11">
        <f>M7*I8/100</f>
        <v>10919</v>
      </c>
      <c r="N8" s="2"/>
      <c r="O8" s="2"/>
    </row>
    <row r="9" spans="1:15">
      <c r="A9" s="8"/>
      <c r="B9" s="11">
        <v>15217.32</v>
      </c>
      <c r="C9" s="11">
        <v>129446.83</v>
      </c>
      <c r="D9" s="11">
        <v>266126.28000000003</v>
      </c>
      <c r="E9" s="11">
        <v>171709.31</v>
      </c>
      <c r="F9" s="26">
        <v>111650.29</v>
      </c>
      <c r="G9" s="11">
        <f>SUM(B9:F9)</f>
        <v>694150.03</v>
      </c>
      <c r="H9" s="12"/>
      <c r="I9" s="16"/>
      <c r="J9" s="14"/>
      <c r="K9" s="11"/>
      <c r="L9" s="11"/>
      <c r="M9" s="11"/>
      <c r="N9" s="2"/>
      <c r="O9" s="2"/>
    </row>
    <row r="10" spans="1:15">
      <c r="A10" s="8"/>
      <c r="B10" s="11">
        <f>B9/B8*100</f>
        <v>10.821549314314204</v>
      </c>
      <c r="C10" s="11">
        <f>C9/C8*100</f>
        <v>112.20595814792964</v>
      </c>
      <c r="D10" s="11">
        <f t="shared" ref="D10:G10" si="0">D9/D8*100</f>
        <v>157.95977201669663</v>
      </c>
      <c r="E10" s="11">
        <f t="shared" si="0"/>
        <v>109.15769411947194</v>
      </c>
      <c r="F10" s="11">
        <f t="shared" si="0"/>
        <v>70.89024776855031</v>
      </c>
      <c r="G10" s="11">
        <f t="shared" si="0"/>
        <v>93.897390845725099</v>
      </c>
      <c r="H10" s="15">
        <f>100-G10</f>
        <v>6.1026091542749015</v>
      </c>
      <c r="I10" s="17"/>
      <c r="J10" s="14"/>
      <c r="K10" s="11"/>
      <c r="L10" s="11"/>
      <c r="M10" s="11"/>
      <c r="N10" s="2"/>
      <c r="O10" s="2"/>
    </row>
    <row r="11" spans="1:15">
      <c r="A11" s="8"/>
      <c r="B11" s="11"/>
      <c r="C11" s="11"/>
      <c r="D11" s="11"/>
      <c r="E11" s="11"/>
      <c r="F11" s="11"/>
      <c r="G11" s="11"/>
      <c r="H11" s="15"/>
      <c r="I11" s="13" t="s">
        <v>13</v>
      </c>
      <c r="J11" s="14" t="s">
        <v>6</v>
      </c>
      <c r="K11" s="11"/>
      <c r="L11" s="11"/>
      <c r="M11" s="11"/>
      <c r="N11" s="2"/>
      <c r="O11" s="2"/>
    </row>
    <row r="12" spans="1:15">
      <c r="A12" s="8" t="s">
        <v>13</v>
      </c>
      <c r="B12" s="11"/>
      <c r="C12" s="11"/>
      <c r="D12" s="11"/>
      <c r="E12" s="11"/>
      <c r="F12" s="11"/>
      <c r="G12" s="11"/>
      <c r="H12" s="15"/>
      <c r="I12" s="17"/>
      <c r="J12" s="14" t="s">
        <v>7</v>
      </c>
      <c r="K12" s="11"/>
      <c r="L12" s="11"/>
      <c r="M12" s="11"/>
      <c r="N12" s="2"/>
      <c r="O12" s="2"/>
    </row>
    <row r="13" spans="1:15">
      <c r="A13" s="8"/>
      <c r="B13" s="11"/>
      <c r="C13" s="11"/>
      <c r="D13" s="11"/>
      <c r="E13" s="11"/>
      <c r="F13" s="11"/>
      <c r="G13" s="11"/>
      <c r="H13" s="15"/>
      <c r="I13" s="17"/>
      <c r="J13" s="14"/>
      <c r="K13" s="11"/>
      <c r="L13" s="11"/>
      <c r="M13" s="11"/>
      <c r="N13" s="2"/>
      <c r="O13" s="2"/>
    </row>
    <row r="14" spans="1:15">
      <c r="A14" s="8"/>
      <c r="B14" s="11"/>
      <c r="C14" s="11"/>
      <c r="D14" s="11"/>
      <c r="E14" s="11"/>
      <c r="F14" s="11"/>
      <c r="G14" s="11"/>
      <c r="H14" s="18"/>
      <c r="I14" s="16"/>
      <c r="J14" s="14"/>
      <c r="K14" s="11"/>
      <c r="L14" s="11"/>
      <c r="M14" s="11"/>
      <c r="N14" s="2"/>
      <c r="O14" s="2"/>
    </row>
    <row r="15" spans="1:15">
      <c r="A15" s="8"/>
      <c r="B15" s="11"/>
      <c r="C15" s="11"/>
      <c r="D15" s="11"/>
      <c r="E15" s="11"/>
      <c r="F15" s="11"/>
      <c r="G15" s="11"/>
      <c r="H15" s="18"/>
      <c r="I15" s="13" t="s">
        <v>2</v>
      </c>
      <c r="J15" s="14" t="s">
        <v>6</v>
      </c>
      <c r="K15" s="11">
        <v>20000</v>
      </c>
      <c r="L15" s="11">
        <v>20000</v>
      </c>
      <c r="M15" s="11">
        <v>20000</v>
      </c>
      <c r="N15" s="2"/>
      <c r="O15" s="2"/>
    </row>
    <row r="16" spans="1:15">
      <c r="A16" s="8" t="s">
        <v>2</v>
      </c>
      <c r="B16" s="11">
        <v>21000</v>
      </c>
      <c r="C16" s="11">
        <v>21000</v>
      </c>
      <c r="D16" s="11">
        <v>21000</v>
      </c>
      <c r="E16" s="11">
        <v>0</v>
      </c>
      <c r="F16" s="26">
        <v>38024.68</v>
      </c>
      <c r="G16" s="11">
        <f>SUM(B16:F16)</f>
        <v>101024.68</v>
      </c>
      <c r="H16" s="18"/>
      <c r="I16" s="16">
        <v>14.71</v>
      </c>
      <c r="J16" s="14" t="s">
        <v>7</v>
      </c>
      <c r="K16" s="11">
        <f>K15*I16/100</f>
        <v>2942</v>
      </c>
      <c r="L16" s="11">
        <f>L15*I16/100</f>
        <v>2942</v>
      </c>
      <c r="M16" s="11">
        <f>M15*I16/100</f>
        <v>2942</v>
      </c>
      <c r="N16" s="2"/>
      <c r="O16" s="2"/>
    </row>
    <row r="17" spans="1:15">
      <c r="A17" s="8"/>
      <c r="B17" s="11">
        <v>7109.43</v>
      </c>
      <c r="C17" s="11">
        <v>25769.18</v>
      </c>
      <c r="D17" s="11">
        <v>23702.69</v>
      </c>
      <c r="E17" s="11">
        <v>12343.01</v>
      </c>
      <c r="F17" s="26">
        <v>17242.32</v>
      </c>
      <c r="G17" s="11">
        <f>SUM(B17:F17)</f>
        <v>86166.63</v>
      </c>
      <c r="H17" s="18"/>
      <c r="I17" s="16"/>
      <c r="J17" s="14"/>
      <c r="K17" s="11"/>
      <c r="L17" s="11"/>
      <c r="M17" s="11"/>
      <c r="N17" s="2"/>
      <c r="O17" s="2"/>
    </row>
    <row r="18" spans="1:15">
      <c r="A18" s="8"/>
      <c r="B18" s="11">
        <f t="shared" ref="B18:G18" si="1">B17/B16*100</f>
        <v>33.854428571428571</v>
      </c>
      <c r="C18" s="11">
        <f t="shared" si="1"/>
        <v>122.71038095238096</v>
      </c>
      <c r="D18" s="11">
        <f t="shared" si="1"/>
        <v>112.86995238095237</v>
      </c>
      <c r="E18" s="11"/>
      <c r="F18" s="11">
        <f t="shared" si="1"/>
        <v>45.34507588229539</v>
      </c>
      <c r="G18" s="11">
        <f t="shared" si="1"/>
        <v>85.292653240772466</v>
      </c>
      <c r="H18" s="15">
        <f>100-G18</f>
        <v>14.707346759227534</v>
      </c>
      <c r="I18" s="17"/>
      <c r="J18" s="14"/>
      <c r="K18" s="11"/>
      <c r="L18" s="11"/>
      <c r="M18" s="11"/>
      <c r="N18" s="2"/>
      <c r="O18" s="2"/>
    </row>
    <row r="19" spans="1:15">
      <c r="A19" s="8"/>
      <c r="B19" s="11"/>
      <c r="C19" s="11"/>
      <c r="D19" s="11"/>
      <c r="E19" s="11"/>
      <c r="F19" s="11"/>
      <c r="G19" s="11"/>
      <c r="H19" s="18"/>
      <c r="I19" s="13" t="s">
        <v>3</v>
      </c>
      <c r="J19" s="14" t="s">
        <v>6</v>
      </c>
      <c r="K19" s="11"/>
      <c r="L19" s="11"/>
      <c r="M19" s="11"/>
      <c r="N19" s="2"/>
      <c r="O19" s="2"/>
    </row>
    <row r="20" spans="1:15">
      <c r="A20" s="8" t="s">
        <v>3</v>
      </c>
      <c r="B20" s="11">
        <v>1139.7</v>
      </c>
      <c r="C20" s="11">
        <v>84.6</v>
      </c>
      <c r="D20" s="11">
        <v>45.6</v>
      </c>
      <c r="E20" s="11">
        <v>516</v>
      </c>
      <c r="F20" s="19">
        <v>143.5</v>
      </c>
      <c r="G20" s="11">
        <f>SUM(B20:F20)</f>
        <v>1929.3999999999999</v>
      </c>
      <c r="H20" s="18"/>
      <c r="I20" s="16"/>
      <c r="J20" s="14" t="s">
        <v>7</v>
      </c>
      <c r="K20" s="11"/>
      <c r="L20" s="11"/>
      <c r="M20" s="11"/>
      <c r="N20" s="2"/>
      <c r="O20" s="2"/>
    </row>
    <row r="21" spans="1:15">
      <c r="A21" s="8"/>
      <c r="B21" s="11">
        <v>1363.55</v>
      </c>
      <c r="C21" s="11">
        <v>451.88</v>
      </c>
      <c r="D21" s="11">
        <v>89.62</v>
      </c>
      <c r="E21" s="11">
        <v>67.209999999999994</v>
      </c>
      <c r="F21" s="19">
        <v>143.5</v>
      </c>
      <c r="G21" s="11">
        <f>SUM(B21:F21)</f>
        <v>2115.7599999999998</v>
      </c>
      <c r="H21" s="18"/>
      <c r="I21" s="16"/>
      <c r="J21" s="14"/>
      <c r="K21" s="11"/>
      <c r="L21" s="11"/>
      <c r="M21" s="11"/>
      <c r="N21" s="2"/>
      <c r="O21" s="2"/>
    </row>
    <row r="22" spans="1:15">
      <c r="A22" s="8"/>
      <c r="B22" s="11">
        <f t="shared" ref="B22" si="2">B21/B20*100</f>
        <v>119.64113363165745</v>
      </c>
      <c r="C22" s="11">
        <f t="shared" ref="C22" si="3">C21/C20*100</f>
        <v>534.13711583924362</v>
      </c>
      <c r="D22" s="11">
        <f t="shared" ref="D22" si="4">D21/D20*100</f>
        <v>196.53508771929825</v>
      </c>
      <c r="E22" s="11">
        <f t="shared" ref="E22" si="5">E21/E20*100</f>
        <v>13.02519379844961</v>
      </c>
      <c r="F22" s="11">
        <f t="shared" ref="F22" si="6">F21/F20*100</f>
        <v>100</v>
      </c>
      <c r="G22" s="11">
        <f t="shared" ref="G22" si="7">G21/G20*100</f>
        <v>109.65896133513009</v>
      </c>
      <c r="H22" s="15"/>
      <c r="I22" s="17"/>
      <c r="J22" s="14"/>
      <c r="K22" s="11"/>
      <c r="L22" s="11"/>
      <c r="M22" s="11"/>
      <c r="N22" s="2"/>
      <c r="O22" s="2"/>
    </row>
    <row r="23" spans="1:15">
      <c r="A23" s="8"/>
      <c r="B23" s="11"/>
      <c r="C23" s="11"/>
      <c r="D23" s="11"/>
      <c r="E23" s="11"/>
      <c r="F23" s="11"/>
      <c r="G23" s="11"/>
      <c r="H23" s="18"/>
      <c r="I23" s="13" t="s">
        <v>4</v>
      </c>
      <c r="J23" s="14" t="s">
        <v>6</v>
      </c>
      <c r="K23" s="11">
        <v>29000</v>
      </c>
      <c r="L23" s="11">
        <v>29000</v>
      </c>
      <c r="M23" s="11">
        <v>29000</v>
      </c>
      <c r="N23" s="2"/>
      <c r="O23" s="2"/>
    </row>
    <row r="24" spans="1:15">
      <c r="A24" s="8" t="s">
        <v>4</v>
      </c>
      <c r="B24" s="11">
        <v>32000</v>
      </c>
      <c r="C24" s="11">
        <v>32000</v>
      </c>
      <c r="D24" s="11">
        <v>32000</v>
      </c>
      <c r="E24" s="11">
        <v>240</v>
      </c>
      <c r="F24" s="26">
        <v>41113.85</v>
      </c>
      <c r="G24" s="11">
        <f>SUM(B24:F24)</f>
        <v>137353.85</v>
      </c>
      <c r="H24" s="18"/>
      <c r="I24" s="20">
        <v>16.87</v>
      </c>
      <c r="J24" s="14" t="s">
        <v>7</v>
      </c>
      <c r="K24" s="11">
        <f>K23*I24/100</f>
        <v>4892.3</v>
      </c>
      <c r="L24" s="11">
        <f>L23*I24/100</f>
        <v>4892.3</v>
      </c>
      <c r="M24" s="11">
        <f>M23*I24/100</f>
        <v>4892.3</v>
      </c>
      <c r="N24" s="2"/>
      <c r="O24" s="2"/>
    </row>
    <row r="25" spans="1:15">
      <c r="A25" s="8"/>
      <c r="B25" s="11">
        <v>10708.11</v>
      </c>
      <c r="C25" s="11">
        <v>40535.81</v>
      </c>
      <c r="D25" s="11">
        <v>49216.52</v>
      </c>
      <c r="E25" s="11">
        <v>3471.04</v>
      </c>
      <c r="F25" s="26">
        <v>10252.530000000001</v>
      </c>
      <c r="G25" s="11">
        <f>SUM(B25:F25)</f>
        <v>114184.01</v>
      </c>
      <c r="H25" s="18"/>
      <c r="I25" s="16"/>
      <c r="J25" s="14"/>
      <c r="K25" s="11"/>
      <c r="L25" s="11"/>
      <c r="M25" s="11"/>
      <c r="N25" s="2"/>
      <c r="O25" s="2"/>
    </row>
    <row r="26" spans="1:15">
      <c r="A26" s="8"/>
      <c r="B26" s="11">
        <f t="shared" ref="B26" si="8">B25/B24*100</f>
        <v>33.462843750000005</v>
      </c>
      <c r="C26" s="11">
        <f t="shared" ref="C26" si="9">C25/C24*100</f>
        <v>126.67440624999999</v>
      </c>
      <c r="D26" s="11">
        <f t="shared" ref="D26" si="10">D25/D24*100</f>
        <v>153.80162499999997</v>
      </c>
      <c r="E26" s="11">
        <f t="shared" ref="E26" si="11">E25/E24*100</f>
        <v>1446.2666666666667</v>
      </c>
      <c r="F26" s="11">
        <f t="shared" ref="F26" si="12">F25/F24*100</f>
        <v>24.936925148094865</v>
      </c>
      <c r="G26" s="11">
        <f t="shared" ref="G26" si="13">G25/G24*100</f>
        <v>83.131277354074882</v>
      </c>
      <c r="H26" s="15">
        <f>100-G26</f>
        <v>16.868722645925118</v>
      </c>
      <c r="I26" s="21"/>
      <c r="J26" s="21"/>
      <c r="K26" s="11"/>
      <c r="L26" s="11"/>
      <c r="M26" s="11"/>
      <c r="N26" s="2"/>
      <c r="O26" s="2"/>
    </row>
    <row r="27" spans="1:15">
      <c r="A27" s="8"/>
      <c r="B27" s="11"/>
      <c r="C27" s="11"/>
      <c r="D27" s="11"/>
      <c r="E27" s="11"/>
      <c r="F27" s="11"/>
      <c r="G27" s="11"/>
      <c r="H27" s="18"/>
      <c r="I27" s="13" t="s">
        <v>12</v>
      </c>
      <c r="J27" s="14" t="s">
        <v>6</v>
      </c>
      <c r="K27" s="11">
        <v>2800</v>
      </c>
      <c r="L27" s="11">
        <v>2800</v>
      </c>
      <c r="M27" s="11">
        <v>2800</v>
      </c>
      <c r="N27" s="2"/>
      <c r="O27" s="2"/>
    </row>
    <row r="28" spans="1:15">
      <c r="A28" s="8" t="s">
        <v>12</v>
      </c>
      <c r="B28" s="11"/>
      <c r="C28" s="11">
        <v>3871</v>
      </c>
      <c r="D28" s="11">
        <v>2512</v>
      </c>
      <c r="E28" s="11">
        <v>0</v>
      </c>
      <c r="F28" s="26">
        <v>4817.5</v>
      </c>
      <c r="G28" s="11">
        <f>SUM(C28:F28)</f>
        <v>11200.5</v>
      </c>
      <c r="H28" s="18"/>
      <c r="I28" s="15">
        <v>22</v>
      </c>
      <c r="J28" s="14" t="s">
        <v>7</v>
      </c>
      <c r="K28" s="11">
        <f>K27*I28/100</f>
        <v>616</v>
      </c>
      <c r="L28" s="11">
        <f>L27*I28/100</f>
        <v>616</v>
      </c>
      <c r="M28" s="11">
        <f>M27*I28/100</f>
        <v>616</v>
      </c>
      <c r="N28" s="2"/>
      <c r="O28" s="2"/>
    </row>
    <row r="29" spans="1:15">
      <c r="A29" s="8"/>
      <c r="B29" s="11"/>
      <c r="C29" s="11">
        <v>1403</v>
      </c>
      <c r="D29" s="11">
        <v>2516</v>
      </c>
      <c r="E29" s="11">
        <v>2412</v>
      </c>
      <c r="F29" s="26">
        <v>2405.5</v>
      </c>
      <c r="G29" s="11">
        <f>SUM(C29:F29)</f>
        <v>8736.5</v>
      </c>
      <c r="H29" s="18"/>
      <c r="I29" s="22"/>
      <c r="J29" s="23"/>
      <c r="K29" s="24"/>
      <c r="L29" s="24"/>
      <c r="M29" s="24"/>
      <c r="N29" s="2"/>
      <c r="O29" s="2"/>
    </row>
    <row r="30" spans="1:15">
      <c r="A30" s="8"/>
      <c r="B30" s="11"/>
      <c r="C30" s="11">
        <f t="shared" ref="C30" si="14">C29/C28*100</f>
        <v>36.243864634461382</v>
      </c>
      <c r="D30" s="11">
        <f t="shared" ref="D30" si="15">D29/D28*100</f>
        <v>100.15923566878982</v>
      </c>
      <c r="E30" s="11"/>
      <c r="F30" s="11">
        <f t="shared" ref="F30" si="16">F29/F28*100</f>
        <v>49.932537623248571</v>
      </c>
      <c r="G30" s="11">
        <f t="shared" ref="G30" si="17">G29/G28*100</f>
        <v>78.000982099013441</v>
      </c>
      <c r="H30" s="15">
        <f>100-G30</f>
        <v>21.999017900986559</v>
      </c>
      <c r="I30" s="8" t="s">
        <v>9</v>
      </c>
      <c r="J30" s="8"/>
      <c r="K30" s="25">
        <f>K8+K16+K20+K24+K28</f>
        <v>19369.3</v>
      </c>
      <c r="L30" s="25">
        <f>L8+L16+L20+L24+L28</f>
        <v>19369.3</v>
      </c>
      <c r="M30" s="25">
        <f>M8+M16+M20+M24+M28</f>
        <v>19369.3</v>
      </c>
      <c r="O30" s="2"/>
    </row>
    <row r="31" spans="1:15">
      <c r="A31" s="21"/>
      <c r="B31" s="21"/>
      <c r="C31" s="21"/>
      <c r="D31" s="21"/>
      <c r="E31" s="21"/>
      <c r="F31" s="21"/>
      <c r="G31" s="21"/>
      <c r="H31" s="21"/>
      <c r="I31" s="8" t="s">
        <v>10</v>
      </c>
      <c r="J31" s="8"/>
      <c r="K31" s="9">
        <v>55</v>
      </c>
      <c r="L31" s="9">
        <v>70</v>
      </c>
      <c r="M31" s="9">
        <v>85</v>
      </c>
    </row>
    <row r="32" spans="1:15">
      <c r="A32" s="23"/>
      <c r="B32" s="23"/>
      <c r="C32" s="21"/>
      <c r="D32" s="21"/>
      <c r="E32" s="21"/>
      <c r="F32" s="21"/>
      <c r="G32" s="21"/>
      <c r="H32" s="21"/>
      <c r="I32" s="8" t="s">
        <v>11</v>
      </c>
      <c r="J32" s="8"/>
      <c r="K32" s="25">
        <f>K30*55/100</f>
        <v>10653.115</v>
      </c>
      <c r="L32" s="25">
        <f>L30*70/100</f>
        <v>13558.51</v>
      </c>
      <c r="M32" s="25">
        <f>M30*M31/100</f>
        <v>16463.904999999999</v>
      </c>
    </row>
    <row r="33" spans="1:2">
      <c r="A33" s="5"/>
      <c r="B33" s="6"/>
    </row>
    <row r="34" spans="1:2">
      <c r="A34" s="5"/>
      <c r="B34" s="6"/>
    </row>
    <row r="35" spans="1:2">
      <c r="A35" s="5"/>
      <c r="B35" s="7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</dc:creator>
  <cp:lastModifiedBy>santo</cp:lastModifiedBy>
  <cp:lastPrinted>2016-08-10T15:44:02Z</cp:lastPrinted>
  <dcterms:created xsi:type="dcterms:W3CDTF">2015-08-11T11:04:27Z</dcterms:created>
  <dcterms:modified xsi:type="dcterms:W3CDTF">2016-08-10T16:04:51Z</dcterms:modified>
</cp:coreProperties>
</file>